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0935" activeTab="0"/>
  </bookViews>
  <sheets>
    <sheet name="2o TRIM 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<sst xmlns="http://schemas.openxmlformats.org/spreadsheetml/2006/main" count="42" uniqueCount="40">
  <si>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</si>
  <si>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</si>
  <si>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</si>
  <si>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</si>
  <si>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</si>
  <si>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</si>
  <si>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</si>
  <si>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</si>
  <si>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</si>
  <si>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</si>
  <si>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</si>
  <si>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</si>
  <si>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</si>
  <si>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FISCALIZACION</t>
  </si>
  <si>
    <t>FRACC 1 DE LA</t>
  </si>
  <si>
    <t>PARTICIPACIONES</t>
  </si>
  <si>
    <t>MUNICIPAL</t>
  </si>
  <si>
    <t>AUTOMOVILES</t>
  </si>
  <si>
    <t>TENENCIA</t>
  </si>
  <si>
    <t>Y</t>
  </si>
  <si>
    <t>LEY DE COORDINACION</t>
  </si>
  <si>
    <t>NUEVOS</t>
  </si>
  <si>
    <t>PRODUCCION</t>
  </si>
  <si>
    <t>RECAUDACION</t>
  </si>
  <si>
    <t>FISCAL</t>
  </si>
  <si>
    <t>Y SERVICIOS</t>
  </si>
  <si>
    <t>(GASOLINA)</t>
  </si>
  <si>
    <t>TOTAL:</t>
  </si>
  <si>
    <t>TOTAL</t>
  </si>
  <si>
    <t>Mexicali</t>
  </si>
  <si>
    <t xml:space="preserve">Tijuana </t>
  </si>
  <si>
    <t xml:space="preserve">Ensenada </t>
  </si>
  <si>
    <t xml:space="preserve">Tecate </t>
  </si>
  <si>
    <t xml:space="preserve">Rosarito </t>
  </si>
  <si>
    <t>EJERCICIO FISCAL 2016</t>
  </si>
  <si>
    <t xml:space="preserve">(ANEXO VII) PARTICIPACIONES FEDERALES MINISTRADAS A LOS MUNICIPIOS EN EL SEGUNDO TRIMESTRE  DEL </t>
  </si>
  <si>
    <t>FONDO</t>
  </si>
  <si>
    <t>I.S.R.</t>
  </si>
  <si>
    <t xml:space="preserve">A </t>
  </si>
  <si>
    <t>LOS MUNICIPIOS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</si>
</sst>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9" fillId="33" borderId="11" xfId="0" applyFont="1" applyFill="1" applyBorder="1" applyAlignment="1">
      <alignment/>
    </xf>
    <xf numFmtId="164" fontId="40" fillId="33" borderId="0" xfId="0" applyNumberFormat="1" applyFon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9" fillId="33" borderId="13" xfId="0" applyNumberFormat="1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164" fontId="41" fillId="33" borderId="12" xfId="0" applyNumberFormat="1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4" xfId="0" applyFill="1" applyBorder="1" applyAlignment="1">
      <alignment/>
    </xf>
    <xf numFmtId="164" fontId="39" fillId="33" borderId="12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164" fontId="40" fillId="33" borderId="16" xfId="0" applyNumberFormat="1" applyFont="1" applyFill="1" applyBorder="1" applyAlignment="1">
      <alignment/>
    </xf>
    <xf numFmtId="164" fontId="40" fillId="33" borderId="17" xfId="0" applyNumberFormat="1" applyFont="1" applyFill="1" applyBorder="1" applyAlignment="1">
      <alignment/>
    </xf>
    <xf numFmtId="0" fontId="39" fillId="34" borderId="0" xfId="0" applyFont="1" applyFill="1" applyAlignment="1">
      <alignment horizontal="center"/>
    </xf>
    <xf numFmtId="164" fontId="40" fillId="33" borderId="14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136" zoomScaleNormal="136" zoomScalePageLayoutView="0" workbookViewId="0" topLeftCell="A1">
      <selection activeCell="I10" sqref="I10"/>
    </sheetView>
  </sheetViews>
  <sheetFormatPr defaultColWidth="11.421875" defaultRowHeight="15"/>
  <cols>
    <col min="1" max="1" width="12.8515625" style="16" bestFit="1" customWidth="1"/>
    <col min="2" max="2" width="13.8515625" style="16" bestFit="1" customWidth="1"/>
    <col min="3" max="3" width="9.7109375" style="16" bestFit="1" customWidth="1"/>
    <col min="4" max="4" width="11.28125" style="16" bestFit="1" customWidth="1"/>
    <col min="5" max="5" width="8.8515625" style="16" bestFit="1" customWidth="1"/>
    <col min="6" max="6" width="10.57421875" style="16" bestFit="1" customWidth="1"/>
    <col min="7" max="7" width="11.8515625" style="16" bestFit="1" customWidth="1"/>
    <col min="8" max="8" width="17.57421875" style="16" bestFit="1" customWidth="1"/>
    <col min="9" max="9" width="17.57421875" style="16" customWidth="1"/>
    <col min="10" max="10" width="13.57421875" style="16" bestFit="1" customWidth="1"/>
    <col min="11" max="11" width="12.00390625" style="16" bestFit="1" customWidth="1"/>
    <col min="12" max="16384" width="11.421875" style="16" customWidth="1"/>
  </cols>
  <sheetData>
    <row r="1" spans="1:10" ht="15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6</v>
      </c>
      <c r="I4" s="1" t="s">
        <v>36</v>
      </c>
      <c r="J4" s="1"/>
    </row>
    <row r="5" spans="1:10" ht="1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37</v>
      </c>
      <c r="J5" s="2"/>
    </row>
    <row r="6" spans="1:10" ht="15">
      <c r="A6" s="2"/>
      <c r="B6" s="2" t="s">
        <v>15</v>
      </c>
      <c r="C6" s="2" t="s">
        <v>16</v>
      </c>
      <c r="D6" s="2" t="s">
        <v>17</v>
      </c>
      <c r="E6" s="2" t="s">
        <v>18</v>
      </c>
      <c r="F6" s="2" t="s">
        <v>10</v>
      </c>
      <c r="G6" s="2" t="s">
        <v>19</v>
      </c>
      <c r="H6" s="2" t="s">
        <v>20</v>
      </c>
      <c r="I6" s="2" t="s">
        <v>38</v>
      </c>
      <c r="J6" s="2" t="s">
        <v>28</v>
      </c>
    </row>
    <row r="7" spans="1:10" ht="15">
      <c r="A7" s="2"/>
      <c r="B7" s="2"/>
      <c r="C7" s="2"/>
      <c r="D7" s="2" t="s">
        <v>21</v>
      </c>
      <c r="E7" s="2"/>
      <c r="F7" s="2" t="s">
        <v>22</v>
      </c>
      <c r="G7" s="2" t="s">
        <v>23</v>
      </c>
      <c r="H7" s="2" t="s">
        <v>24</v>
      </c>
      <c r="I7" s="2" t="s">
        <v>39</v>
      </c>
      <c r="J7" s="2"/>
    </row>
    <row r="8" spans="1:10" ht="15">
      <c r="A8" s="3"/>
      <c r="B8" s="3"/>
      <c r="C8" s="3"/>
      <c r="D8" s="3"/>
      <c r="E8" s="3"/>
      <c r="F8" s="3" t="s">
        <v>25</v>
      </c>
      <c r="G8" s="3"/>
      <c r="H8" s="3" t="s">
        <v>26</v>
      </c>
      <c r="I8" s="3"/>
      <c r="J8" s="3"/>
    </row>
    <row r="9" spans="1:11" ht="15">
      <c r="A9" s="4" t="s">
        <v>29</v>
      </c>
      <c r="B9" s="5">
        <f>102008354+73686942+46786796</f>
        <v>222482092</v>
      </c>
      <c r="C9" s="6">
        <f>15828036+9863982+9008450</f>
        <v>34700468</v>
      </c>
      <c r="D9" s="6">
        <f>1466943+1667662+1510015</f>
        <v>4644620</v>
      </c>
      <c r="E9" s="6">
        <f>13540+14179+15410</f>
        <v>43129</v>
      </c>
      <c r="F9" s="6">
        <f>1541513+1047476+1619421</f>
        <v>4208410</v>
      </c>
      <c r="G9" s="6">
        <f>+8058826+3087751+2570703</f>
        <v>13717280</v>
      </c>
      <c r="H9" s="5">
        <f>3083121+3519093+2783718</f>
        <v>9385932</v>
      </c>
      <c r="I9" s="24">
        <v>8081</v>
      </c>
      <c r="J9" s="10">
        <f>SUM(B9:I9)</f>
        <v>289190012</v>
      </c>
      <c r="K9" s="19"/>
    </row>
    <row r="10" spans="1:10" ht="15">
      <c r="A10" s="4" t="s">
        <v>30</v>
      </c>
      <c r="B10" s="5">
        <f>191061363+138015437+87631539</f>
        <v>416708339</v>
      </c>
      <c r="C10" s="6">
        <f>16872803+18475211+20133836</f>
        <v>55481850</v>
      </c>
      <c r="D10" s="6">
        <f>2064502+2280037+2005614</f>
        <v>6350153</v>
      </c>
      <c r="E10" s="6">
        <f>18512+19385+21069</f>
        <v>58966</v>
      </c>
      <c r="F10" s="6">
        <f>2628724+1961920+3033169</f>
        <v>7623813</v>
      </c>
      <c r="G10" s="6">
        <f>4814920+5783349+7925352</f>
        <v>18523621</v>
      </c>
      <c r="H10" s="5">
        <f>5048204+5759348+4557971</f>
        <v>15365523</v>
      </c>
      <c r="I10" s="6">
        <v>0</v>
      </c>
      <c r="J10" s="10">
        <f>SUM(B10:H10)</f>
        <v>520112265</v>
      </c>
    </row>
    <row r="11" spans="1:10" ht="15">
      <c r="A11" s="4" t="s">
        <v>31</v>
      </c>
      <c r="B11" s="5">
        <f>17923405+28228497+39078057</f>
        <v>85229959</v>
      </c>
      <c r="C11" s="6">
        <f>4118003+3778761+3451019</f>
        <v>11347783</v>
      </c>
      <c r="D11" s="6">
        <f>554694+612605+538872</f>
        <v>1706171</v>
      </c>
      <c r="E11" s="6">
        <f>4974+5208+5661</f>
        <v>15843</v>
      </c>
      <c r="F11" s="6">
        <f>537657+401275+620379</f>
        <v>1559311</v>
      </c>
      <c r="G11" s="6">
        <f>1620984+1182877+984803</f>
        <v>3788664</v>
      </c>
      <c r="H11" s="5">
        <f>1466544+1674514+1324127</f>
        <v>4465185</v>
      </c>
      <c r="I11" s="6">
        <v>0</v>
      </c>
      <c r="J11" s="10">
        <f>SUM(B11:H11)</f>
        <v>108112916</v>
      </c>
    </row>
    <row r="12" spans="1:10" ht="15">
      <c r="A12" s="4" t="s">
        <v>32</v>
      </c>
      <c r="B12" s="20">
        <f>6485267+10213982+14139704</f>
        <v>30838953</v>
      </c>
      <c r="C12" s="6">
        <f>1248690+1367278+1490026</f>
        <v>4105994</v>
      </c>
      <c r="D12" s="6">
        <f>105930+120425+109041</f>
        <v>335396</v>
      </c>
      <c r="E12" s="6">
        <f>978+1024+1113</f>
        <v>3115</v>
      </c>
      <c r="F12" s="6">
        <f>194542+145194+224473</f>
        <v>564209</v>
      </c>
      <c r="G12" s="6">
        <f>356333+428003+586524</f>
        <v>1370860</v>
      </c>
      <c r="H12" s="5">
        <f>763231+871339+689114</f>
        <v>2323684</v>
      </c>
      <c r="I12" s="6">
        <v>0</v>
      </c>
      <c r="J12" s="10">
        <f>SUM(B12:H12)</f>
        <v>39542211</v>
      </c>
    </row>
    <row r="13" spans="1:10" ht="15">
      <c r="A13" s="4" t="s">
        <v>33</v>
      </c>
      <c r="B13" s="21">
        <f>6837470+10768685+14907605</f>
        <v>32513760</v>
      </c>
      <c r="C13" s="7">
        <f>1316504+1441532+1570947</f>
        <v>4328983</v>
      </c>
      <c r="D13" s="7">
        <f>91678+101249+89063</f>
        <v>281990</v>
      </c>
      <c r="E13" s="7">
        <f>935+861+822</f>
        <v>2618</v>
      </c>
      <c r="F13" s="7">
        <f>236664+153081+205107</f>
        <v>594852</v>
      </c>
      <c r="G13" s="7">
        <f>618377+451247+375685</f>
        <v>1445309</v>
      </c>
      <c r="H13" s="23">
        <f>826205+943090+745972</f>
        <v>2515267</v>
      </c>
      <c r="I13" s="7">
        <v>0</v>
      </c>
      <c r="J13" s="18">
        <f>SUM(B13:H13)</f>
        <v>41682779</v>
      </c>
    </row>
    <row r="14" spans="1:10" ht="15">
      <c r="A14" s="8" t="s">
        <v>27</v>
      </c>
      <c r="B14" s="9">
        <f aca="true" t="shared" si="0" ref="B14:J14">SUM(B9:B13)</f>
        <v>787773103</v>
      </c>
      <c r="C14" s="10">
        <f t="shared" si="0"/>
        <v>109965078</v>
      </c>
      <c r="D14" s="10">
        <f t="shared" si="0"/>
        <v>13318330</v>
      </c>
      <c r="E14" s="10">
        <f t="shared" si="0"/>
        <v>123671</v>
      </c>
      <c r="F14" s="10">
        <f t="shared" si="0"/>
        <v>14550595</v>
      </c>
      <c r="G14" s="10">
        <f t="shared" si="0"/>
        <v>38845734</v>
      </c>
      <c r="H14" s="11">
        <f t="shared" si="0"/>
        <v>34055591</v>
      </c>
      <c r="I14" s="11">
        <f>SUM(I9:I13)</f>
        <v>8081</v>
      </c>
      <c r="J14" s="11">
        <f t="shared" si="0"/>
        <v>998640183</v>
      </c>
    </row>
    <row r="15" spans="1:10" ht="15">
      <c r="A15" s="12"/>
      <c r="B15" s="13"/>
      <c r="C15" s="12"/>
      <c r="D15" s="14"/>
      <c r="E15" s="12"/>
      <c r="F15" s="12"/>
      <c r="G15" s="12"/>
      <c r="H15" s="15"/>
      <c r="I15" s="15"/>
      <c r="J15" s="15"/>
    </row>
    <row r="16" ht="15">
      <c r="J16" s="19"/>
    </row>
    <row r="17" spans="4:10" ht="15">
      <c r="D17" s="19"/>
      <c r="J17" s="19"/>
    </row>
    <row r="18" ht="15">
      <c r="J18" s="19"/>
    </row>
    <row r="19" ht="15">
      <c r="J19" s="19"/>
    </row>
    <row r="20" ht="15">
      <c r="J20" s="19"/>
    </row>
    <row r="21" ht="15">
      <c r="J21" s="19"/>
    </row>
    <row r="22" ht="15">
      <c r="J22" s="19"/>
    </row>
    <row r="23" ht="15">
      <c r="J23" s="19"/>
    </row>
    <row r="24" ht="15">
      <c r="J24" s="19"/>
    </row>
    <row r="25" ht="15">
      <c r="J25" s="19"/>
    </row>
    <row r="26" ht="15">
      <c r="J26" s="19"/>
    </row>
    <row r="27" ht="15">
      <c r="J27" s="19"/>
    </row>
    <row r="28" ht="15">
      <c r="J28" s="19"/>
    </row>
    <row r="29" ht="15">
      <c r="J29" s="19"/>
    </row>
    <row r="30" ht="15">
      <c r="J30" s="19"/>
    </row>
    <row r="31" ht="15">
      <c r="J31" s="19"/>
    </row>
    <row r="32" ht="15">
      <c r="J32" s="19"/>
    </row>
    <row r="33" ht="15">
      <c r="J33" s="19"/>
    </row>
    <row r="34" ht="15">
      <c r="J34" s="19"/>
    </row>
    <row r="35" ht="15">
      <c r="J35" s="19"/>
    </row>
    <row r="36" ht="15">
      <c r="J36" s="19"/>
    </row>
    <row r="37" ht="15">
      <c r="J37" s="19"/>
    </row>
    <row r="38" ht="15">
      <c r="J38" s="19"/>
    </row>
    <row r="39" ht="15">
      <c r="J39" s="19"/>
    </row>
    <row r="40" ht="15">
      <c r="J40" s="19"/>
    </row>
    <row r="41" ht="15">
      <c r="J41" s="19"/>
    </row>
    <row r="42" ht="15">
      <c r="J42" s="19"/>
    </row>
    <row r="43" ht="15">
      <c r="J43" s="19"/>
    </row>
    <row r="44" ht="15">
      <c r="J44" s="19"/>
    </row>
    <row r="45" ht="15">
      <c r="J45" s="19"/>
    </row>
    <row r="46" ht="15">
      <c r="J46" s="19"/>
    </row>
    <row r="47" ht="15">
      <c r="J47" s="19"/>
    </row>
    <row r="48" ht="15">
      <c r="J48" s="19"/>
    </row>
    <row r="49" ht="15">
      <c r="J49" s="19"/>
    </row>
    <row r="50" ht="15">
      <c r="J50" s="19"/>
    </row>
    <row r="51" ht="15">
      <c r="J51" s="19"/>
    </row>
    <row r="52" ht="15">
      <c r="J52" s="19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vmedrano</dc:creator>
  <cp:keywords/>
  <dc:description/>
  <cp:lastModifiedBy>Victor Medrano </cp:lastModifiedBy>
  <cp:lastPrinted>2015-11-10T19:18:04Z</cp:lastPrinted>
  <dcterms:created xsi:type="dcterms:W3CDTF">2014-04-05T01:39:52Z</dcterms:created>
  <dcterms:modified xsi:type="dcterms:W3CDTF">2016-09-30T23:18:14Z</dcterms:modified>
  <cp:category/>
  <cp:version/>
  <cp:contentType/>
  <cp:contentStatus/>
</cp:coreProperties>
</file>